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40" windowWidth="18975" windowHeight="8265"/>
  </bookViews>
  <sheets>
    <sheet name="I полугодие 2019" sheetId="1" r:id="rId1"/>
    <sheet name="Лист2" sheetId="2" r:id="rId2"/>
    <sheet name="Лист3" sheetId="3" r:id="rId3"/>
  </sheets>
  <definedNames>
    <definedName name="_xlnm.Print_Titles" localSheetId="0">'I полугодие 2019'!$5:$7</definedName>
  </definedNames>
  <calcPr calcId="124519"/>
</workbook>
</file>

<file path=xl/calcChain.xml><?xml version="1.0" encoding="utf-8"?>
<calcChain xmlns="http://schemas.openxmlformats.org/spreadsheetml/2006/main">
  <c r="L45" i="1"/>
  <c r="K45"/>
  <c r="H45"/>
  <c r="G45"/>
  <c r="F45"/>
  <c r="D45" l="1"/>
  <c r="C45"/>
  <c r="L50" l="1"/>
  <c r="L9" l="1"/>
  <c r="D65"/>
  <c r="C65"/>
  <c r="D68"/>
  <c r="C68"/>
  <c r="D46" l="1"/>
  <c r="C46"/>
  <c r="E45"/>
  <c r="I45"/>
  <c r="J45"/>
  <c r="M45"/>
  <c r="N45"/>
  <c r="O46" l="1"/>
  <c r="R69" l="1"/>
  <c r="R67" s="1"/>
  <c r="R66"/>
  <c r="R64" s="1"/>
  <c r="E50"/>
  <c r="C50" s="1"/>
  <c r="F50"/>
  <c r="G50"/>
  <c r="H50"/>
  <c r="I50"/>
  <c r="J50"/>
  <c r="N50"/>
  <c r="K50"/>
  <c r="E58"/>
  <c r="F58"/>
  <c r="G58"/>
  <c r="H58"/>
  <c r="I58"/>
  <c r="J58"/>
  <c r="L58"/>
  <c r="L49" s="1"/>
  <c r="M58"/>
  <c r="N58"/>
  <c r="K58"/>
  <c r="N67"/>
  <c r="M67"/>
  <c r="L67"/>
  <c r="K67"/>
  <c r="J67"/>
  <c r="I67"/>
  <c r="H67"/>
  <c r="G67"/>
  <c r="F67"/>
  <c r="E67"/>
  <c r="E64"/>
  <c r="F64"/>
  <c r="G64"/>
  <c r="H64"/>
  <c r="I64"/>
  <c r="J64"/>
  <c r="K64"/>
  <c r="M64"/>
  <c r="N64"/>
  <c r="L64"/>
  <c r="D50" l="1"/>
  <c r="H49"/>
  <c r="N63"/>
  <c r="I49"/>
  <c r="E49"/>
  <c r="N49"/>
  <c r="J49"/>
  <c r="F49"/>
  <c r="D49" s="1"/>
  <c r="G49"/>
  <c r="D67"/>
  <c r="J63"/>
  <c r="F63"/>
  <c r="G63"/>
  <c r="L63"/>
  <c r="C67"/>
  <c r="M63"/>
  <c r="H63"/>
  <c r="I63"/>
  <c r="C64"/>
  <c r="D64"/>
  <c r="E63"/>
  <c r="K63"/>
  <c r="O67" l="1"/>
  <c r="D63"/>
  <c r="O64"/>
  <c r="C63"/>
  <c r="O63" l="1"/>
  <c r="R20" l="1"/>
  <c r="R27" l="1"/>
  <c r="R26"/>
  <c r="E9"/>
  <c r="F9"/>
  <c r="G9"/>
  <c r="H9"/>
  <c r="I9"/>
  <c r="J9"/>
  <c r="M9"/>
  <c r="N9"/>
  <c r="K9"/>
  <c r="D19"/>
  <c r="C19"/>
  <c r="D9" l="1"/>
  <c r="C9"/>
  <c r="O19"/>
  <c r="R48"/>
  <c r="R47"/>
  <c r="R45" l="1"/>
  <c r="R62"/>
  <c r="R58" s="1"/>
  <c r="D61"/>
  <c r="C61"/>
  <c r="D59"/>
  <c r="C59"/>
  <c r="D58"/>
  <c r="C58"/>
  <c r="R57"/>
  <c r="D56"/>
  <c r="C56"/>
  <c r="R55"/>
  <c r="D54"/>
  <c r="C54"/>
  <c r="R53"/>
  <c r="R52"/>
  <c r="D51"/>
  <c r="C51"/>
  <c r="R44"/>
  <c r="D43"/>
  <c r="C43"/>
  <c r="R42"/>
  <c r="D41"/>
  <c r="C41"/>
  <c r="R40"/>
  <c r="R39"/>
  <c r="D38"/>
  <c r="C38"/>
  <c r="R37"/>
  <c r="D36"/>
  <c r="C36"/>
  <c r="R35"/>
  <c r="D34"/>
  <c r="C34"/>
  <c r="R33"/>
  <c r="R32"/>
  <c r="C31"/>
  <c r="R30"/>
  <c r="R29"/>
  <c r="D28"/>
  <c r="C28"/>
  <c r="R25"/>
  <c r="R24"/>
  <c r="R23"/>
  <c r="R22"/>
  <c r="D21"/>
  <c r="C21"/>
  <c r="R18"/>
  <c r="D17"/>
  <c r="C17"/>
  <c r="R16"/>
  <c r="R15"/>
  <c r="R14"/>
  <c r="R13"/>
  <c r="R12"/>
  <c r="R11"/>
  <c r="D10"/>
  <c r="C10"/>
  <c r="O17" l="1"/>
  <c r="O36"/>
  <c r="R9"/>
  <c r="R50"/>
  <c r="O54"/>
  <c r="O43"/>
  <c r="O28"/>
  <c r="O21"/>
  <c r="O56"/>
  <c r="O51"/>
  <c r="O45"/>
  <c r="O34"/>
  <c r="O10"/>
  <c r="O38"/>
  <c r="O41"/>
  <c r="K49"/>
  <c r="C49" s="1"/>
  <c r="O31"/>
  <c r="O50"/>
  <c r="O9"/>
  <c r="O58"/>
  <c r="O49" l="1"/>
</calcChain>
</file>

<file path=xl/sharedStrings.xml><?xml version="1.0" encoding="utf-8"?>
<sst xmlns="http://schemas.openxmlformats.org/spreadsheetml/2006/main" count="112" uniqueCount="86">
  <si>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</si>
  <si>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</si>
  <si>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</si>
  <si>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</si>
  <si>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</si>
  <si>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</si>
  <si>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</si>
  <si>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</si>
  <si>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</si>
  <si>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</si>
  <si>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</si>
  <si>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</si>
  <si>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</si>
  <si>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</si>
  <si>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</si>
  <si>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</si>
  <si>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</si>
  <si>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</si>
  <si>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Доля средств бюджета района, направленных на заключение муниципальных контрактов, по итогам проведения конкурентных процедур, в общем объеме средств бюджета района, направленных на заключение муниципальных контрактов (%)</t>
  </si>
  <si>
    <t>Количество мест на сельскохозяйственных и специализированных продовольственных рынках (ед.)</t>
  </si>
  <si>
    <t>Количество проведенных семинаров, совещаний, «круглых столов» и иных мероприятий для субъектов малого и среднего предпринимательства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</si>
  <si>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</si>
  <si>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</si>
  <si>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</si>
  <si>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</si>
  <si>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</si>
  <si>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</si>
  <si>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</si>
  <si>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</si>
  <si>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</si>
  <si>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</si>
  <si>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</si>
  <si>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Обеспечение деятельности комитетов территориального общественного самоуправления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</si>
  <si>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</si>
  <si>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</si>
  <si>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</si>
  <si>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</si>
  <si>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</si>
  <si>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</si>
  <si>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</si>
  <si>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совещаний, проведенных администрацией района по вопросам обеспечения первичных мер пожарной безопасности</t>
  </si>
  <si>
    <t>Количество муниципальных служащих, прошедших обучение на курсах повышения квалификации по краткосрочным программам (человек)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</si>
  <si>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</si>
  <si>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</si>
  <si>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</si>
  <si>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</si>
  <si>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</si>
  <si>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Ленинского района города Челябинска </t>
  </si>
  <si>
    <t>Исполнитель - администрация Ленинского района города Челябинска</t>
  </si>
  <si>
    <t>Исполнитель - Совет депутатов Ленинского района города Челябинска</t>
  </si>
  <si>
    <t xml:space="preserve">Информация о реализации муниципальных программ Ленинского района города Челябинска </t>
  </si>
  <si>
    <t>9.</t>
  </si>
  <si>
    <t>Оказание поддержки добровольным формированиям населения по охране порядка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</si>
  <si>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</si>
  <si>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</si>
  <si>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</si>
  <si>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</si>
  <si>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Площадь цветочного оформления (кв. м)</t>
  </si>
  <si>
    <t>Площадь благоустроенных газонов на территории района (тыс. кв. м)</t>
  </si>
  <si>
    <t>Площадь объектов благоустройства района, подлежащая ремонту (тыс. кв. м)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</si>
  <si>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</si>
  <si>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</si>
  <si>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</si>
  <si>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</si>
  <si>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</si>
  <si>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Количество действующих добровольных формирований населения (ед.)</t>
  </si>
  <si>
    <t>Количество проведенных рейдов и иных профилактических акций добровольными формированиями населения по охране общественного порядка (ед.)</t>
  </si>
  <si>
    <t>Количество совещаний, собраний, встреч и иных мероприятий по вопросам профилактики терроризма и экстремизма (ед.)</t>
  </si>
  <si>
    <t>Количество встреч, собраний и иных мероприятий по вопросам предупреждения и ликвидации последствий чрезвычайных ситуаций (ед.)</t>
  </si>
  <si>
    <t>Проведение муниципальных выборов</t>
  </si>
  <si>
    <t>Количество деревьев на территории района, подлежащих обрезке или валке (ед.)</t>
  </si>
  <si>
    <t>Площадь благоустроенных детских площадок и иных мест массового отдыха жителей района (тыс. кв. м)</t>
  </si>
  <si>
    <t>Количество проведенных муниципальных выборов (ед.)</t>
  </si>
  <si>
    <t>11.</t>
  </si>
  <si>
    <t>Федеральный бюджет</t>
  </si>
  <si>
    <t>Муниципальная программа «Повышение эффективности исполнения полномочий администрации Ленинского района города Челябинска на 2019–2021 годы»</t>
  </si>
  <si>
    <t>Муниципальная программа «Формирование современной городской среды в Ленинском районе города Челябинска на 2019 год»</t>
  </si>
  <si>
    <t>Муниципальная программа «Развитие муниципальной службы в Ленинском районе города Челябинска на 2019-2021 годы»</t>
  </si>
  <si>
    <t>IV</t>
  </si>
  <si>
    <t>Организация обучения муниципальных служащих органов местного самоуправления Ленинского района города Челябинска по вопросам противодействия корупци</t>
  </si>
  <si>
    <t>Количество муниципальных служащих, прошедших обучение по вопросам противодействия коррупции</t>
  </si>
  <si>
    <t>Благоустройство парка «Плодушка» (1 этап) в районе улиц Энергетиков, Гранитная, Агалакова, Бобруйская</t>
  </si>
  <si>
    <t>Муниципальная программа «Противодействие коррупции в Ленинском районе города Челябинска на 2018-2020 годы»</t>
  </si>
  <si>
    <t>по итогам 9 месяцев 2019  года</t>
  </si>
  <si>
    <t>Начальник отдела экономики и финансов</t>
  </si>
  <si>
    <t>О. Н. Бакшеванова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</si>
</sst>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vertical="top" wrapText="1"/>
    </xf>
    <xf numFmtId="165" fontId="4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64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top" wrapText="1"/>
    </xf>
    <xf numFmtId="4" fontId="12" fillId="0" borderId="1" xfId="1" applyNumberFormat="1" applyFont="1" applyBorder="1" applyAlignment="1">
      <alignment horizontal="center" vertical="top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165" fontId="4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0" fontId="6" fillId="0" borderId="1" xfId="1" applyNumberFormat="1" applyFont="1" applyBorder="1" applyAlignment="1">
      <alignment vertical="top" wrapText="1"/>
    </xf>
    <xf numFmtId="10" fontId="8" fillId="0" borderId="1" xfId="1" applyNumberFormat="1" applyFont="1" applyBorder="1" applyAlignment="1">
      <alignment vertical="top" wrapText="1"/>
    </xf>
    <xf numFmtId="0" fontId="8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11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165" fontId="6" fillId="2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vertical="top" wrapText="1"/>
    </xf>
    <xf numFmtId="4" fontId="12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topLeftCell="A2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O75" sqref="O75"/>
    </sheetView>
  </sheetViews>
  <sheetFormatPr defaultRowHeight="15"/>
  <cols>
    <col min="1" max="1" width="3.85546875" customWidth="1"/>
    <col min="2" max="2" width="43.7109375" customWidth="1"/>
    <col min="3" max="4" width="11" bestFit="1" customWidth="1"/>
    <col min="5" max="5" width="10.5703125" bestFit="1" customWidth="1"/>
    <col min="6" max="6" width="9.140625" customWidth="1"/>
    <col min="7" max="7" width="9.42578125" bestFit="1" customWidth="1"/>
    <col min="8" max="8" width="7.42578125" customWidth="1"/>
    <col min="9" max="10" width="5.85546875" customWidth="1"/>
    <col min="11" max="11" width="11" bestFit="1" customWidth="1"/>
    <col min="12" max="12" width="10.28515625" customWidth="1"/>
    <col min="13" max="13" width="7.5703125" customWidth="1"/>
    <col min="14" max="14" width="5.140625" customWidth="1"/>
    <col min="15" max="15" width="8.140625" customWidth="1"/>
    <col min="16" max="16" width="8.28515625" style="22" customWidth="1"/>
    <col min="17" max="17" width="8.140625" style="58" bestFit="1" customWidth="1"/>
    <col min="18" max="18" width="8" customWidth="1"/>
  </cols>
  <sheetData>
    <row r="1" spans="1:19" ht="18.75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1"/>
      <c r="Q1" s="57"/>
      <c r="R1" s="4"/>
    </row>
    <row r="2" spans="1:19" ht="18.75">
      <c r="A2" s="3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1"/>
      <c r="Q2" s="57"/>
      <c r="R2" s="4"/>
    </row>
    <row r="3" spans="1:19" ht="15.7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1"/>
      <c r="Q3" s="57"/>
      <c r="R3" s="17"/>
    </row>
    <row r="4" spans="1:19" ht="7.5" customHeight="1">
      <c r="A4" s="2"/>
    </row>
    <row r="5" spans="1:19">
      <c r="A5" s="78" t="s">
        <v>1</v>
      </c>
      <c r="B5" s="78" t="s">
        <v>29</v>
      </c>
      <c r="C5" s="78" t="s">
        <v>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 t="s">
        <v>24</v>
      </c>
      <c r="P5" s="78" t="s">
        <v>3</v>
      </c>
      <c r="Q5" s="78"/>
      <c r="R5" s="78" t="s">
        <v>24</v>
      </c>
    </row>
    <row r="6" spans="1:19" ht="46.5" customHeight="1">
      <c r="A6" s="78"/>
      <c r="B6" s="78"/>
      <c r="C6" s="78" t="s">
        <v>4</v>
      </c>
      <c r="D6" s="78"/>
      <c r="E6" s="78" t="s">
        <v>74</v>
      </c>
      <c r="F6" s="78"/>
      <c r="G6" s="78" t="s">
        <v>5</v>
      </c>
      <c r="H6" s="78"/>
      <c r="I6" s="78" t="s">
        <v>6</v>
      </c>
      <c r="J6" s="78"/>
      <c r="K6" s="78" t="s">
        <v>7</v>
      </c>
      <c r="L6" s="78"/>
      <c r="M6" s="78" t="s">
        <v>21</v>
      </c>
      <c r="N6" s="78"/>
      <c r="O6" s="78"/>
      <c r="P6" s="78"/>
      <c r="Q6" s="78"/>
      <c r="R6" s="78"/>
    </row>
    <row r="7" spans="1:19" ht="19.5" customHeight="1">
      <c r="A7" s="78"/>
      <c r="B7" s="78"/>
      <c r="C7" s="36" t="s">
        <v>8</v>
      </c>
      <c r="D7" s="36" t="s">
        <v>9</v>
      </c>
      <c r="E7" s="36" t="s">
        <v>8</v>
      </c>
      <c r="F7" s="36" t="s">
        <v>9</v>
      </c>
      <c r="G7" s="36" t="s">
        <v>8</v>
      </c>
      <c r="H7" s="36" t="s">
        <v>9</v>
      </c>
      <c r="I7" s="36" t="s">
        <v>8</v>
      </c>
      <c r="J7" s="36" t="s">
        <v>9</v>
      </c>
      <c r="K7" s="36" t="s">
        <v>8</v>
      </c>
      <c r="L7" s="36" t="s">
        <v>9</v>
      </c>
      <c r="M7" s="36" t="s">
        <v>8</v>
      </c>
      <c r="N7" s="36" t="s">
        <v>9</v>
      </c>
      <c r="O7" s="78"/>
      <c r="P7" s="36" t="s">
        <v>8</v>
      </c>
      <c r="Q7" s="53" t="s">
        <v>9</v>
      </c>
      <c r="R7" s="78"/>
    </row>
    <row r="8" spans="1:19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53">
        <v>17</v>
      </c>
      <c r="R8" s="36">
        <v>18</v>
      </c>
    </row>
    <row r="9" spans="1:19" ht="58.5" customHeight="1">
      <c r="A9" s="38" t="s">
        <v>62</v>
      </c>
      <c r="B9" s="15" t="s">
        <v>75</v>
      </c>
      <c r="C9" s="27">
        <f>E9+G9+I9+K9+M9</f>
        <v>107618.2</v>
      </c>
      <c r="D9" s="27">
        <f>F9+H9+J9+L9+N9</f>
        <v>47828.410000000011</v>
      </c>
      <c r="E9" s="27">
        <f t="shared" ref="E9:J9" si="0">E10+E17+E19+E21+E28+E31+E34+E36+E38+E41+E43</f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>K10+K17+K19+K21+K28+K31+K34+K36+K38+K41+K43</f>
        <v>107618.2</v>
      </c>
      <c r="L9" s="27">
        <f>L10+L17+L19+L21+L28+L31+L34+L36+L38+L41+L43</f>
        <v>47828.410000000011</v>
      </c>
      <c r="M9" s="27">
        <f t="shared" ref="M9:N9" si="1">M10+M17+M19+M21+M28+M31+M34+M36+M38+M41+M43</f>
        <v>0</v>
      </c>
      <c r="N9" s="27">
        <f t="shared" si="1"/>
        <v>0</v>
      </c>
      <c r="O9" s="30">
        <f>D9/C9</f>
        <v>0.44442677911357015</v>
      </c>
      <c r="P9" s="31"/>
      <c r="Q9" s="51"/>
      <c r="R9" s="32">
        <f>(R11+R12+R13+R14+R15+R16+R18+R20+R22+R23+R24+R25+R26+R27+R29+R30+R32+R33+R35+R37+R39+R40+R42+R44)/24</f>
        <v>0.87398042365818329</v>
      </c>
      <c r="S9" s="34"/>
    </row>
    <row r="10" spans="1:19" ht="30">
      <c r="A10" s="36" t="s">
        <v>30</v>
      </c>
      <c r="B10" s="11" t="s">
        <v>23</v>
      </c>
      <c r="C10" s="7">
        <f>E10+G10+I10+K10+M10</f>
        <v>34904.199999999997</v>
      </c>
      <c r="D10" s="7">
        <f>F10+H10+J10+L10+N10</f>
        <v>22937.7</v>
      </c>
      <c r="E10" s="7"/>
      <c r="F10" s="7"/>
      <c r="G10" s="7"/>
      <c r="H10" s="7"/>
      <c r="I10" s="7"/>
      <c r="J10" s="7"/>
      <c r="K10" s="18">
        <v>34904.199999999997</v>
      </c>
      <c r="L10" s="7">
        <v>22937.7</v>
      </c>
      <c r="M10" s="7"/>
      <c r="N10" s="7"/>
      <c r="O10" s="14">
        <f>D10/C10</f>
        <v>0.65716160232865961</v>
      </c>
      <c r="P10" s="36"/>
      <c r="Q10" s="52"/>
      <c r="R10" s="9"/>
    </row>
    <row r="11" spans="1:19" s="60" customFormat="1" ht="60.75" customHeight="1">
      <c r="A11" s="53"/>
      <c r="B11" s="62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53">
        <v>75</v>
      </c>
      <c r="Q11" s="53">
        <v>33.299999999999997</v>
      </c>
      <c r="R11" s="54">
        <f t="shared" ref="R11:R20" si="2">Q11/P11</f>
        <v>0.44399999999999995</v>
      </c>
    </row>
    <row r="12" spans="1:19" s="60" customFormat="1" ht="30">
      <c r="A12" s="53"/>
      <c r="B12" s="62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53">
        <v>550</v>
      </c>
      <c r="Q12" s="53">
        <v>473</v>
      </c>
      <c r="R12" s="54">
        <f t="shared" si="2"/>
        <v>0.86</v>
      </c>
    </row>
    <row r="13" spans="1:19" s="60" customFormat="1" ht="60.75" customHeight="1">
      <c r="A13" s="53"/>
      <c r="B13" s="62" t="s">
        <v>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53">
        <v>99.7</v>
      </c>
      <c r="Q13" s="53">
        <v>100</v>
      </c>
      <c r="R13" s="54">
        <f t="shared" si="2"/>
        <v>1.0030090270812437</v>
      </c>
    </row>
    <row r="14" spans="1:19" s="60" customFormat="1" ht="91.5" customHeight="1">
      <c r="A14" s="53"/>
      <c r="B14" s="62" t="s">
        <v>18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53">
        <v>90</v>
      </c>
      <c r="Q14" s="53">
        <v>96.7</v>
      </c>
      <c r="R14" s="54">
        <f t="shared" si="2"/>
        <v>1.0744444444444445</v>
      </c>
    </row>
    <row r="15" spans="1:19" s="60" customFormat="1" ht="45">
      <c r="A15" s="53"/>
      <c r="B15" s="62" t="s">
        <v>19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53">
        <v>416</v>
      </c>
      <c r="Q15" s="53">
        <v>416</v>
      </c>
      <c r="R15" s="54">
        <f t="shared" si="2"/>
        <v>1</v>
      </c>
    </row>
    <row r="16" spans="1:19" s="60" customFormat="1" ht="60">
      <c r="A16" s="53"/>
      <c r="B16" s="62" t="s">
        <v>20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53">
        <v>16</v>
      </c>
      <c r="Q16" s="53">
        <v>13</v>
      </c>
      <c r="R16" s="54">
        <f t="shared" si="2"/>
        <v>0.8125</v>
      </c>
    </row>
    <row r="17" spans="1:18" ht="45">
      <c r="A17" s="36" t="s">
        <v>31</v>
      </c>
      <c r="B17" s="11" t="s">
        <v>32</v>
      </c>
      <c r="C17" s="7">
        <f>E17+G17+I17+K17+M17</f>
        <v>730.3</v>
      </c>
      <c r="D17" s="7">
        <f>F17+H17+J17+L17+N17</f>
        <v>317.26</v>
      </c>
      <c r="E17" s="7"/>
      <c r="F17" s="7"/>
      <c r="G17" s="7"/>
      <c r="H17" s="7"/>
      <c r="I17" s="7"/>
      <c r="J17" s="7"/>
      <c r="K17" s="7">
        <v>730.3</v>
      </c>
      <c r="L17" s="7">
        <v>317.26</v>
      </c>
      <c r="M17" s="7"/>
      <c r="N17" s="7"/>
      <c r="O17" s="14">
        <f>D17/C17</f>
        <v>0.43442420922908398</v>
      </c>
      <c r="P17" s="36"/>
      <c r="Q17" s="52"/>
      <c r="R17" s="9"/>
    </row>
    <row r="18" spans="1:18" s="48" customFormat="1" ht="51" customHeight="1">
      <c r="A18" s="46"/>
      <c r="B18" s="68" t="s">
        <v>25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9"/>
      <c r="P18" s="46">
        <v>128</v>
      </c>
      <c r="Q18" s="46">
        <v>96</v>
      </c>
      <c r="R18" s="70">
        <f t="shared" si="2"/>
        <v>0.75</v>
      </c>
    </row>
    <row r="19" spans="1:18" ht="15.75">
      <c r="A19" s="36" t="s">
        <v>33</v>
      </c>
      <c r="B19" s="11" t="s">
        <v>69</v>
      </c>
      <c r="C19" s="7">
        <f>E19+G19+I19+K19+M19</f>
        <v>5572.9</v>
      </c>
      <c r="D19" s="7">
        <f>F19+H19+J19+L19+N19</f>
        <v>5572.9</v>
      </c>
      <c r="E19" s="7"/>
      <c r="F19" s="7"/>
      <c r="G19" s="7"/>
      <c r="H19" s="7"/>
      <c r="I19" s="7"/>
      <c r="J19" s="7"/>
      <c r="K19" s="7">
        <v>5572.9</v>
      </c>
      <c r="L19" s="7">
        <v>5572.9</v>
      </c>
      <c r="M19" s="7"/>
      <c r="N19" s="7"/>
      <c r="O19" s="14">
        <f>D19/C19</f>
        <v>1</v>
      </c>
      <c r="P19" s="39"/>
      <c r="Q19" s="52"/>
      <c r="R19" s="9"/>
    </row>
    <row r="20" spans="1:18" s="60" customFormat="1" ht="30">
      <c r="A20" s="53"/>
      <c r="B20" s="62" t="s">
        <v>72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53">
        <v>1</v>
      </c>
      <c r="Q20" s="53">
        <v>1</v>
      </c>
      <c r="R20" s="54">
        <f t="shared" si="2"/>
        <v>1</v>
      </c>
    </row>
    <row r="21" spans="1:18" s="48" customFormat="1" ht="45">
      <c r="A21" s="40" t="s">
        <v>34</v>
      </c>
      <c r="B21" s="41" t="s">
        <v>22</v>
      </c>
      <c r="C21" s="42">
        <f>E21+G21+I21+K21+M21</f>
        <v>62455.6</v>
      </c>
      <c r="D21" s="42">
        <f>F21+H21+J21+L21+N21</f>
        <v>16924.3</v>
      </c>
      <c r="E21" s="42"/>
      <c r="F21" s="42"/>
      <c r="G21" s="42"/>
      <c r="H21" s="42"/>
      <c r="I21" s="42"/>
      <c r="J21" s="42"/>
      <c r="K21" s="43">
        <v>62455.6</v>
      </c>
      <c r="L21" s="44">
        <v>16924.3</v>
      </c>
      <c r="M21" s="42"/>
      <c r="N21" s="42"/>
      <c r="O21" s="45">
        <f>D21/C21</f>
        <v>0.27098130511915663</v>
      </c>
      <c r="P21" s="46"/>
      <c r="Q21" s="52"/>
      <c r="R21" s="47"/>
    </row>
    <row r="22" spans="1:18" s="60" customFormat="1" ht="33.75" customHeight="1">
      <c r="A22" s="61"/>
      <c r="B22" s="62" t="s">
        <v>56</v>
      </c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v>870.8</v>
      </c>
      <c r="Q22" s="65">
        <v>874.73599999999999</v>
      </c>
      <c r="R22" s="54">
        <f>Q22/P22</f>
        <v>1.004519981626091</v>
      </c>
    </row>
    <row r="23" spans="1:18" s="60" customFormat="1" ht="30">
      <c r="A23" s="61"/>
      <c r="B23" s="62" t="s">
        <v>58</v>
      </c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v>764.68</v>
      </c>
      <c r="Q23" s="65">
        <v>745.48299999999995</v>
      </c>
      <c r="R23" s="65">
        <f t="shared" ref="R23:R48" si="3">Q23/P23</f>
        <v>0.97489538107443641</v>
      </c>
    </row>
    <row r="24" spans="1:18" s="60" customFormat="1" ht="20.25" customHeight="1">
      <c r="A24" s="61"/>
      <c r="B24" s="62" t="s">
        <v>57</v>
      </c>
      <c r="C24" s="63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v>1.123</v>
      </c>
      <c r="Q24" s="54">
        <v>1.107</v>
      </c>
      <c r="R24" s="65">
        <f t="shared" si="3"/>
        <v>0.98575244879786283</v>
      </c>
    </row>
    <row r="25" spans="1:18" s="60" customFormat="1" ht="30">
      <c r="A25" s="61"/>
      <c r="B25" s="62" t="s">
        <v>70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55">
        <v>950</v>
      </c>
      <c r="Q25" s="55">
        <v>262</v>
      </c>
      <c r="R25" s="65">
        <f t="shared" si="3"/>
        <v>0.27578947368421053</v>
      </c>
    </row>
    <row r="26" spans="1:18" s="60" customFormat="1" ht="45">
      <c r="A26" s="61"/>
      <c r="B26" s="62" t="s">
        <v>71</v>
      </c>
      <c r="C26" s="63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>
        <v>15.12</v>
      </c>
      <c r="Q26" s="65">
        <v>3.9350000000000001</v>
      </c>
      <c r="R26" s="65">
        <f t="shared" si="3"/>
        <v>0.26025132275132279</v>
      </c>
    </row>
    <row r="27" spans="1:18" s="60" customFormat="1" ht="35.25" customHeight="1">
      <c r="A27" s="61"/>
      <c r="B27" s="62" t="s">
        <v>59</v>
      </c>
      <c r="C27" s="63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>
        <v>25</v>
      </c>
      <c r="Q27" s="54">
        <v>21.866</v>
      </c>
      <c r="R27" s="65">
        <f t="shared" si="3"/>
        <v>0.87463999999999997</v>
      </c>
    </row>
    <row r="28" spans="1:18" ht="30">
      <c r="A28" s="20" t="s">
        <v>35</v>
      </c>
      <c r="B28" s="11" t="s">
        <v>26</v>
      </c>
      <c r="C28" s="7">
        <f>E28+G28+I28+K28+M28</f>
        <v>275</v>
      </c>
      <c r="D28" s="7">
        <f>F28+H28+J28+L28+N28</f>
        <v>103.8</v>
      </c>
      <c r="E28" s="6"/>
      <c r="F28" s="6"/>
      <c r="G28" s="6"/>
      <c r="H28" s="6"/>
      <c r="I28" s="6"/>
      <c r="J28" s="6"/>
      <c r="K28" s="6">
        <v>275</v>
      </c>
      <c r="L28" s="6">
        <v>103.8</v>
      </c>
      <c r="M28" s="6"/>
      <c r="N28" s="6"/>
      <c r="O28" s="14">
        <f>D28/C28</f>
        <v>0.37745454545454543</v>
      </c>
      <c r="P28" s="9"/>
      <c r="Q28" s="54"/>
      <c r="R28" s="12"/>
    </row>
    <row r="29" spans="1:18" ht="44.45" customHeight="1">
      <c r="A29" s="20"/>
      <c r="B29" s="5" t="s">
        <v>13</v>
      </c>
      <c r="C29" s="7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14"/>
      <c r="P29" s="10">
        <v>7</v>
      </c>
      <c r="Q29" s="71">
        <v>4</v>
      </c>
      <c r="R29" s="9">
        <f t="shared" si="3"/>
        <v>0.5714285714285714</v>
      </c>
    </row>
    <row r="30" spans="1:18" ht="30">
      <c r="A30" s="20"/>
      <c r="B30" s="5" t="s">
        <v>14</v>
      </c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14"/>
      <c r="P30" s="9">
        <v>3.6</v>
      </c>
      <c r="Q30" s="70">
        <v>1.9</v>
      </c>
      <c r="R30" s="9">
        <f t="shared" si="3"/>
        <v>0.52777777777777779</v>
      </c>
    </row>
    <row r="31" spans="1:18" ht="30.75" customHeight="1">
      <c r="A31" s="20" t="s">
        <v>36</v>
      </c>
      <c r="B31" s="11" t="s">
        <v>27</v>
      </c>
      <c r="C31" s="7">
        <f>E31+G31+I31+K31+M31</f>
        <v>3046</v>
      </c>
      <c r="D31" s="7">
        <v>1665.55</v>
      </c>
      <c r="E31" s="6"/>
      <c r="F31" s="6"/>
      <c r="G31" s="6"/>
      <c r="H31" s="6"/>
      <c r="I31" s="6"/>
      <c r="J31" s="6"/>
      <c r="K31" s="6">
        <v>3046</v>
      </c>
      <c r="L31" s="7">
        <v>1665.55</v>
      </c>
      <c r="M31" s="6"/>
      <c r="N31" s="6"/>
      <c r="O31" s="14">
        <f>D31/C31</f>
        <v>0.54679908076165462</v>
      </c>
      <c r="P31" s="9"/>
      <c r="Q31" s="70"/>
      <c r="R31" s="12"/>
    </row>
    <row r="32" spans="1:18" ht="60">
      <c r="A32" s="20"/>
      <c r="B32" s="5" t="s">
        <v>10</v>
      </c>
      <c r="C32" s="8"/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0">
        <v>23</v>
      </c>
      <c r="Q32" s="71">
        <v>22</v>
      </c>
      <c r="R32" s="9">
        <f t="shared" si="3"/>
        <v>0.95652173913043481</v>
      </c>
    </row>
    <row r="33" spans="1:18" ht="30">
      <c r="A33" s="20"/>
      <c r="B33" s="5" t="s">
        <v>11</v>
      </c>
      <c r="C33" s="8"/>
      <c r="D33" s="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0">
        <v>20</v>
      </c>
      <c r="Q33" s="10">
        <v>15</v>
      </c>
      <c r="R33" s="9">
        <f t="shared" si="3"/>
        <v>0.75</v>
      </c>
    </row>
    <row r="34" spans="1:18" ht="45">
      <c r="A34" s="20" t="s">
        <v>37</v>
      </c>
      <c r="B34" s="11" t="s">
        <v>28</v>
      </c>
      <c r="C34" s="7">
        <f>E34+G34+I34+K34+M34</f>
        <v>474.2</v>
      </c>
      <c r="D34" s="7">
        <f>F34+H34+J34+L34+N34</f>
        <v>306.89999999999998</v>
      </c>
      <c r="E34" s="6"/>
      <c r="F34" s="6"/>
      <c r="G34" s="6"/>
      <c r="H34" s="6"/>
      <c r="I34" s="6"/>
      <c r="J34" s="6"/>
      <c r="K34" s="6">
        <v>474.2</v>
      </c>
      <c r="L34" s="6">
        <v>306.89999999999998</v>
      </c>
      <c r="M34" s="6"/>
      <c r="N34" s="6"/>
      <c r="O34" s="14">
        <f>D34/C34</f>
        <v>0.64719527625474482</v>
      </c>
      <c r="P34" s="10"/>
      <c r="Q34" s="71"/>
      <c r="R34" s="9"/>
    </row>
    <row r="35" spans="1:18" ht="45">
      <c r="A35" s="20"/>
      <c r="B35" s="5" t="s">
        <v>12</v>
      </c>
      <c r="C35" s="8"/>
      <c r="D35" s="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0">
        <v>8</v>
      </c>
      <c r="Q35" s="71">
        <v>6</v>
      </c>
      <c r="R35" s="9">
        <f t="shared" si="3"/>
        <v>0.75</v>
      </c>
    </row>
    <row r="36" spans="1:18" ht="30">
      <c r="A36" s="20" t="s">
        <v>38</v>
      </c>
      <c r="B36" s="11" t="s">
        <v>39</v>
      </c>
      <c r="C36" s="7">
        <f>E36+G36+I36+K36+M36</f>
        <v>10</v>
      </c>
      <c r="D36" s="7">
        <f>F36+H36+J36+L36+N36</f>
        <v>0</v>
      </c>
      <c r="E36" s="6"/>
      <c r="F36" s="6"/>
      <c r="G36" s="6"/>
      <c r="H36" s="6"/>
      <c r="I36" s="6"/>
      <c r="J36" s="6"/>
      <c r="K36" s="6">
        <v>10</v>
      </c>
      <c r="L36" s="6">
        <v>0</v>
      </c>
      <c r="M36" s="6"/>
      <c r="N36" s="6"/>
      <c r="O36" s="14">
        <f>D36/C36</f>
        <v>0</v>
      </c>
      <c r="P36" s="10"/>
      <c r="Q36" s="55"/>
      <c r="R36" s="9"/>
    </row>
    <row r="37" spans="1:18" s="60" customFormat="1" ht="60" customHeight="1">
      <c r="A37" s="61"/>
      <c r="B37" s="62" t="s">
        <v>40</v>
      </c>
      <c r="C37" s="63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55">
        <v>20</v>
      </c>
      <c r="Q37" s="55">
        <v>18</v>
      </c>
      <c r="R37" s="54">
        <f t="shared" si="3"/>
        <v>0.9</v>
      </c>
    </row>
    <row r="38" spans="1:18" ht="45.75" customHeight="1">
      <c r="A38" s="20" t="s">
        <v>51</v>
      </c>
      <c r="B38" s="11" t="s">
        <v>52</v>
      </c>
      <c r="C38" s="7">
        <f>E38+G38+I38+K38+M38</f>
        <v>128.5</v>
      </c>
      <c r="D38" s="7">
        <f>F38+H38+J38+L38+N38</f>
        <v>0</v>
      </c>
      <c r="E38" s="6"/>
      <c r="F38" s="6"/>
      <c r="G38" s="6"/>
      <c r="H38" s="6"/>
      <c r="I38" s="6"/>
      <c r="J38" s="6"/>
      <c r="K38" s="6">
        <v>128.5</v>
      </c>
      <c r="L38" s="6">
        <v>0</v>
      </c>
      <c r="M38" s="6"/>
      <c r="N38" s="6"/>
      <c r="O38" s="14">
        <f>D38/C38</f>
        <v>0</v>
      </c>
      <c r="P38" s="10"/>
      <c r="Q38" s="55"/>
      <c r="R38" s="9"/>
    </row>
    <row r="39" spans="1:18" ht="36" customHeight="1">
      <c r="A39" s="20"/>
      <c r="B39" s="5" t="s">
        <v>65</v>
      </c>
      <c r="C39" s="8"/>
      <c r="D39" s="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0">
        <v>1</v>
      </c>
      <c r="Q39" s="71">
        <v>3</v>
      </c>
      <c r="R39" s="9">
        <f t="shared" si="3"/>
        <v>3</v>
      </c>
    </row>
    <row r="40" spans="1:18" ht="60">
      <c r="A40" s="20"/>
      <c r="B40" s="5" t="s">
        <v>66</v>
      </c>
      <c r="C40" s="8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0">
        <v>15</v>
      </c>
      <c r="Q40" s="71">
        <v>11</v>
      </c>
      <c r="R40" s="9">
        <f t="shared" si="3"/>
        <v>0.73333333333333328</v>
      </c>
    </row>
    <row r="41" spans="1:18" ht="30">
      <c r="A41" s="20" t="s">
        <v>53</v>
      </c>
      <c r="B41" s="11" t="s">
        <v>54</v>
      </c>
      <c r="C41" s="7">
        <f>E41+G41+I41+K41+M41</f>
        <v>5</v>
      </c>
      <c r="D41" s="7">
        <f>F41+H41+J41+L41+N41</f>
        <v>0</v>
      </c>
      <c r="E41" s="6"/>
      <c r="F41" s="6"/>
      <c r="G41" s="6"/>
      <c r="H41" s="6"/>
      <c r="I41" s="6"/>
      <c r="J41" s="6"/>
      <c r="K41" s="6">
        <v>5</v>
      </c>
      <c r="L41" s="6">
        <v>0</v>
      </c>
      <c r="M41" s="6"/>
      <c r="N41" s="6"/>
      <c r="O41" s="14">
        <f>D41/C41</f>
        <v>0</v>
      </c>
      <c r="P41" s="10"/>
      <c r="Q41" s="55"/>
      <c r="R41" s="9"/>
    </row>
    <row r="42" spans="1:18" s="60" customFormat="1" ht="52.5" customHeight="1">
      <c r="A42" s="61"/>
      <c r="B42" s="62" t="s">
        <v>67</v>
      </c>
      <c r="C42" s="63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55">
        <v>5</v>
      </c>
      <c r="Q42" s="55">
        <v>4</v>
      </c>
      <c r="R42" s="54">
        <f t="shared" si="3"/>
        <v>0.8</v>
      </c>
    </row>
    <row r="43" spans="1:18" ht="37.5" customHeight="1">
      <c r="A43" s="20" t="s">
        <v>73</v>
      </c>
      <c r="B43" s="11" t="s">
        <v>55</v>
      </c>
      <c r="C43" s="7">
        <f>E43+G43+I43+K43+M43</f>
        <v>16.5</v>
      </c>
      <c r="D43" s="7">
        <f>F43+H43+J43+L43+N43</f>
        <v>0</v>
      </c>
      <c r="E43" s="6"/>
      <c r="F43" s="6"/>
      <c r="G43" s="6"/>
      <c r="H43" s="6"/>
      <c r="I43" s="6"/>
      <c r="J43" s="6"/>
      <c r="K43" s="6">
        <v>16.5</v>
      </c>
      <c r="L43" s="6">
        <v>0</v>
      </c>
      <c r="M43" s="6"/>
      <c r="N43" s="6"/>
      <c r="O43" s="14">
        <f>D43/C43</f>
        <v>0</v>
      </c>
      <c r="P43" s="10"/>
      <c r="Q43" s="55"/>
      <c r="R43" s="9"/>
    </row>
    <row r="44" spans="1:18" s="60" customFormat="1" ht="63.75" customHeight="1">
      <c r="A44" s="61"/>
      <c r="B44" s="62" t="s">
        <v>68</v>
      </c>
      <c r="C44" s="63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55">
        <v>3</v>
      </c>
      <c r="Q44" s="55">
        <v>2</v>
      </c>
      <c r="R44" s="54">
        <f t="shared" si="3"/>
        <v>0.66666666666666663</v>
      </c>
    </row>
    <row r="45" spans="1:18" ht="57">
      <c r="A45" s="38" t="s">
        <v>63</v>
      </c>
      <c r="B45" s="15" t="s">
        <v>76</v>
      </c>
      <c r="C45" s="72">
        <f>E45+G45+K45+M45</f>
        <v>37908.106500000002</v>
      </c>
      <c r="D45" s="72">
        <f>F45+H45+J45+L45</f>
        <v>4445.63</v>
      </c>
      <c r="E45" s="72">
        <f t="shared" ref="E45:J45" si="4">E46</f>
        <v>35331.811930000003</v>
      </c>
      <c r="F45" s="27">
        <f>F46</f>
        <v>4131.26</v>
      </c>
      <c r="G45" s="27">
        <f>G46</f>
        <v>1472.1749600000001</v>
      </c>
      <c r="H45" s="27">
        <f>H46</f>
        <v>172.14</v>
      </c>
      <c r="I45" s="27">
        <f t="shared" si="4"/>
        <v>0</v>
      </c>
      <c r="J45" s="27">
        <f t="shared" si="4"/>
        <v>0</v>
      </c>
      <c r="K45" s="27">
        <f>K46</f>
        <v>1104.11961</v>
      </c>
      <c r="L45" s="27">
        <f>L46</f>
        <v>142.22999999999999</v>
      </c>
      <c r="M45" s="27">
        <f t="shared" ref="M45:N45" si="5">M46</f>
        <v>0</v>
      </c>
      <c r="N45" s="27">
        <f t="shared" si="5"/>
        <v>0</v>
      </c>
      <c r="O45" s="50">
        <f>D45/C45</f>
        <v>0.1172738606714635</v>
      </c>
      <c r="P45" s="31"/>
      <c r="Q45" s="51"/>
      <c r="R45" s="37">
        <f>ROUND((R47+R48)/2,1)</f>
        <v>1</v>
      </c>
    </row>
    <row r="46" spans="1:18" ht="45">
      <c r="A46" s="38"/>
      <c r="B46" s="11" t="s">
        <v>81</v>
      </c>
      <c r="C46" s="7">
        <f>E46+G46+I46+K46+M46</f>
        <v>37908.106500000002</v>
      </c>
      <c r="D46" s="7">
        <f>F46+H46+J46+L46+N46</f>
        <v>4445.63</v>
      </c>
      <c r="E46" s="7">
        <v>35331.811930000003</v>
      </c>
      <c r="F46" s="7">
        <v>4131.26</v>
      </c>
      <c r="G46" s="7">
        <v>1472.1749600000001</v>
      </c>
      <c r="H46" s="7">
        <v>172.14</v>
      </c>
      <c r="I46" s="7">
        <v>0</v>
      </c>
      <c r="J46" s="7">
        <v>0</v>
      </c>
      <c r="K46" s="7">
        <v>1104.11961</v>
      </c>
      <c r="L46" s="7">
        <v>142.22999999999999</v>
      </c>
      <c r="M46" s="7">
        <v>0</v>
      </c>
      <c r="N46" s="7">
        <v>0</v>
      </c>
      <c r="O46" s="49">
        <f>D46/C46</f>
        <v>0.1172738606714635</v>
      </c>
      <c r="P46" s="31"/>
      <c r="Q46" s="51"/>
      <c r="R46" s="37"/>
    </row>
    <row r="47" spans="1:18" ht="30">
      <c r="A47" s="20"/>
      <c r="B47" s="5" t="s">
        <v>60</v>
      </c>
      <c r="C47" s="8"/>
      <c r="D47" s="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0">
        <v>1</v>
      </c>
      <c r="Q47" s="55">
        <v>1</v>
      </c>
      <c r="R47" s="9">
        <f t="shared" si="3"/>
        <v>1</v>
      </c>
    </row>
    <row r="48" spans="1:18" ht="30">
      <c r="A48" s="20"/>
      <c r="B48" s="5" t="s">
        <v>61</v>
      </c>
      <c r="C48" s="8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5">
        <v>145</v>
      </c>
      <c r="Q48" s="55">
        <v>145</v>
      </c>
      <c r="R48" s="9">
        <f t="shared" si="3"/>
        <v>1</v>
      </c>
    </row>
    <row r="49" spans="1:18" ht="57">
      <c r="A49" s="38" t="s">
        <v>64</v>
      </c>
      <c r="B49" s="15" t="s">
        <v>77</v>
      </c>
      <c r="C49" s="72">
        <f>+E49+G49+K49+N49</f>
        <v>366.87360000000001</v>
      </c>
      <c r="D49" s="72">
        <f>F49+H49+L49+N49</f>
        <v>250.15</v>
      </c>
      <c r="E49" s="72">
        <f t="shared" ref="E49:N49" si="6">E50+E58</f>
        <v>0</v>
      </c>
      <c r="F49" s="72">
        <f t="shared" si="6"/>
        <v>0</v>
      </c>
      <c r="G49" s="72">
        <f t="shared" si="6"/>
        <v>0</v>
      </c>
      <c r="H49" s="72">
        <f t="shared" si="6"/>
        <v>0</v>
      </c>
      <c r="I49" s="72">
        <f t="shared" si="6"/>
        <v>0</v>
      </c>
      <c r="J49" s="72">
        <f t="shared" si="6"/>
        <v>0</v>
      </c>
      <c r="K49" s="72">
        <f t="shared" si="6"/>
        <v>366.87360000000001</v>
      </c>
      <c r="L49" s="72">
        <f>L50+L58</f>
        <v>250.15</v>
      </c>
      <c r="M49" s="72">
        <v>0</v>
      </c>
      <c r="N49" s="72">
        <f t="shared" si="6"/>
        <v>0</v>
      </c>
      <c r="O49" s="73">
        <f>D49/C49</f>
        <v>0.68184246563394035</v>
      </c>
      <c r="P49" s="74"/>
      <c r="Q49" s="74"/>
      <c r="R49" s="75">
        <v>0.57999999999999996</v>
      </c>
    </row>
    <row r="50" spans="1:18" ht="30">
      <c r="A50" s="19"/>
      <c r="B50" s="26" t="s">
        <v>48</v>
      </c>
      <c r="C50" s="76">
        <f>E50+G50+I50+K50+M50</f>
        <v>343.87360000000001</v>
      </c>
      <c r="D50" s="76">
        <f>F50+H50+J50+L50+N50</f>
        <v>235.15</v>
      </c>
      <c r="E50" s="76">
        <f t="shared" ref="E50:J50" si="7">E51+E54+E56</f>
        <v>0</v>
      </c>
      <c r="F50" s="76">
        <f t="shared" si="7"/>
        <v>0</v>
      </c>
      <c r="G50" s="76">
        <f t="shared" si="7"/>
        <v>0</v>
      </c>
      <c r="H50" s="76">
        <f t="shared" si="7"/>
        <v>0</v>
      </c>
      <c r="I50" s="76">
        <f t="shared" si="7"/>
        <v>0</v>
      </c>
      <c r="J50" s="76">
        <f t="shared" si="7"/>
        <v>0</v>
      </c>
      <c r="K50" s="76">
        <f>K51+K54+K56</f>
        <v>343.87360000000001</v>
      </c>
      <c r="L50" s="76">
        <f>L51+L54+L56</f>
        <v>235.15</v>
      </c>
      <c r="M50" s="76">
        <v>0</v>
      </c>
      <c r="N50" s="76">
        <f t="shared" ref="N50" si="8">N51+N54+N56</f>
        <v>0</v>
      </c>
      <c r="O50" s="73">
        <f>D50/C50</f>
        <v>0.68382684800461568</v>
      </c>
      <c r="P50" s="55"/>
      <c r="Q50" s="55"/>
      <c r="R50" s="77">
        <f>ROUND((R52+R53+R55+R57)/4,2)</f>
        <v>0.85</v>
      </c>
    </row>
    <row r="51" spans="1:18" ht="30">
      <c r="A51" s="20" t="s">
        <v>30</v>
      </c>
      <c r="B51" s="11" t="s">
        <v>45</v>
      </c>
      <c r="C51" s="7">
        <f>E51+G51+I51+K51+M51</f>
        <v>30</v>
      </c>
      <c r="D51" s="7">
        <f>F51+H51+J51+L51+N51</f>
        <v>10.8</v>
      </c>
      <c r="E51" s="7"/>
      <c r="F51" s="7"/>
      <c r="G51" s="7"/>
      <c r="H51" s="7"/>
      <c r="I51" s="7"/>
      <c r="J51" s="7"/>
      <c r="K51" s="7">
        <v>30</v>
      </c>
      <c r="L51" s="7">
        <v>10.8</v>
      </c>
      <c r="M51" s="7"/>
      <c r="N51" s="7"/>
      <c r="O51" s="14">
        <f>D51/C51</f>
        <v>0.36000000000000004</v>
      </c>
      <c r="P51" s="10"/>
      <c r="Q51" s="55"/>
      <c r="R51" s="9"/>
    </row>
    <row r="52" spans="1:18" ht="60">
      <c r="A52" s="20"/>
      <c r="B52" s="5" t="s">
        <v>41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3"/>
      <c r="P52" s="55">
        <v>3</v>
      </c>
      <c r="Q52" s="55">
        <v>2</v>
      </c>
      <c r="R52" s="9">
        <f t="shared" ref="R52:R57" si="9">Q52/P52</f>
        <v>0.66666666666666663</v>
      </c>
    </row>
    <row r="53" spans="1:18" ht="45">
      <c r="A53" s="20"/>
      <c r="B53" s="5" t="s">
        <v>42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3"/>
      <c r="P53" s="55">
        <v>2</v>
      </c>
      <c r="Q53" s="55">
        <v>2</v>
      </c>
      <c r="R53" s="9">
        <f t="shared" si="9"/>
        <v>1</v>
      </c>
    </row>
    <row r="54" spans="1:18" ht="30">
      <c r="A54" s="20" t="s">
        <v>31</v>
      </c>
      <c r="B54" s="11" t="s">
        <v>46</v>
      </c>
      <c r="C54" s="7">
        <f>E54+G54+I54+K54+M54</f>
        <v>70</v>
      </c>
      <c r="D54" s="7">
        <f>F54+H54+J54+L54+N54</f>
        <v>41.45</v>
      </c>
      <c r="E54" s="7"/>
      <c r="F54" s="7"/>
      <c r="G54" s="7"/>
      <c r="H54" s="7"/>
      <c r="I54" s="7"/>
      <c r="J54" s="7"/>
      <c r="K54" s="7">
        <v>70</v>
      </c>
      <c r="L54" s="7">
        <v>41.45</v>
      </c>
      <c r="M54" s="7"/>
      <c r="N54" s="7"/>
      <c r="O54" s="14">
        <f>D54/C54</f>
        <v>0.59214285714285719</v>
      </c>
      <c r="P54" s="55"/>
      <c r="Q54" s="55"/>
      <c r="R54" s="9"/>
    </row>
    <row r="55" spans="1:18" ht="30">
      <c r="A55" s="20"/>
      <c r="B55" s="5" t="s">
        <v>43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  <c r="P55" s="55">
        <v>19</v>
      </c>
      <c r="Q55" s="55">
        <v>14</v>
      </c>
      <c r="R55" s="9">
        <f t="shared" si="9"/>
        <v>0.73684210526315785</v>
      </c>
    </row>
    <row r="56" spans="1:18" ht="75">
      <c r="A56" s="20" t="s">
        <v>33</v>
      </c>
      <c r="B56" s="11" t="s">
        <v>47</v>
      </c>
      <c r="C56" s="7">
        <f>E56+G56+I56+K56+M56</f>
        <v>243.87360000000001</v>
      </c>
      <c r="D56" s="7">
        <f>F56+H56+J56+L56+N56</f>
        <v>182.9</v>
      </c>
      <c r="E56" s="7"/>
      <c r="F56" s="7"/>
      <c r="G56" s="7"/>
      <c r="H56" s="7"/>
      <c r="I56" s="7"/>
      <c r="J56" s="7"/>
      <c r="K56" s="7">
        <v>243.87360000000001</v>
      </c>
      <c r="L56" s="7">
        <v>182.9</v>
      </c>
      <c r="M56" s="7"/>
      <c r="N56" s="7"/>
      <c r="O56" s="14">
        <f>D56/C56</f>
        <v>0.74997867747882507</v>
      </c>
      <c r="P56" s="10"/>
      <c r="Q56" s="52"/>
      <c r="R56" s="9"/>
    </row>
    <row r="57" spans="1:18" ht="80.25" customHeight="1">
      <c r="A57" s="20"/>
      <c r="B57" s="5" t="s">
        <v>44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3"/>
      <c r="P57" s="10">
        <v>2</v>
      </c>
      <c r="Q57" s="55">
        <v>2</v>
      </c>
      <c r="R57" s="9">
        <f t="shared" si="9"/>
        <v>1</v>
      </c>
    </row>
    <row r="58" spans="1:18" ht="30">
      <c r="A58" s="19"/>
      <c r="B58" s="26" t="s">
        <v>49</v>
      </c>
      <c r="C58" s="28">
        <f>E58+G58+I58+K58+M58</f>
        <v>23</v>
      </c>
      <c r="D58" s="28">
        <f>F58+H58+J58+L58+N58</f>
        <v>15</v>
      </c>
      <c r="E58" s="28">
        <f t="shared" ref="E58:J58" si="10">E59+E61</f>
        <v>0</v>
      </c>
      <c r="F58" s="28">
        <f t="shared" si="10"/>
        <v>0</v>
      </c>
      <c r="G58" s="28">
        <f t="shared" si="10"/>
        <v>0</v>
      </c>
      <c r="H58" s="28">
        <f t="shared" si="10"/>
        <v>0</v>
      </c>
      <c r="I58" s="28">
        <f t="shared" si="10"/>
        <v>0</v>
      </c>
      <c r="J58" s="28">
        <f t="shared" si="10"/>
        <v>0</v>
      </c>
      <c r="K58" s="28">
        <f>K59+K61</f>
        <v>23</v>
      </c>
      <c r="L58" s="28">
        <f t="shared" ref="L58:N58" si="11">L59+L61</f>
        <v>15</v>
      </c>
      <c r="M58" s="28">
        <f t="shared" si="11"/>
        <v>0</v>
      </c>
      <c r="N58" s="28">
        <f t="shared" si="11"/>
        <v>0</v>
      </c>
      <c r="O58" s="30">
        <f>D58/C58</f>
        <v>0.65217391304347827</v>
      </c>
      <c r="P58" s="29"/>
      <c r="Q58" s="56"/>
      <c r="R58" s="33">
        <f>ROUND((R60+R62)/2,2)</f>
        <v>0.5</v>
      </c>
    </row>
    <row r="59" spans="1:18" ht="30">
      <c r="A59" s="20" t="s">
        <v>30</v>
      </c>
      <c r="B59" s="11" t="s">
        <v>45</v>
      </c>
      <c r="C59" s="7">
        <f>E59+G59+I59+K59+M59</f>
        <v>15</v>
      </c>
      <c r="D59" s="7">
        <f>F59+H59+J59+L59+N59</f>
        <v>15</v>
      </c>
      <c r="E59" s="7"/>
      <c r="F59" s="7"/>
      <c r="G59" s="7"/>
      <c r="H59" s="7"/>
      <c r="I59" s="7"/>
      <c r="J59" s="7"/>
      <c r="K59" s="7">
        <v>15</v>
      </c>
      <c r="L59" s="7">
        <v>15</v>
      </c>
      <c r="M59" s="7"/>
      <c r="N59" s="7"/>
      <c r="O59" s="13"/>
      <c r="P59" s="10"/>
      <c r="Q59" s="55"/>
      <c r="R59" s="9"/>
    </row>
    <row r="60" spans="1:18" ht="60">
      <c r="A60" s="20"/>
      <c r="B60" s="5" t="s">
        <v>41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3"/>
      <c r="P60" s="10">
        <v>0</v>
      </c>
      <c r="Q60" s="55">
        <v>0</v>
      </c>
      <c r="R60" s="9">
        <v>0</v>
      </c>
    </row>
    <row r="61" spans="1:18" ht="30">
      <c r="A61" s="20" t="s">
        <v>31</v>
      </c>
      <c r="B61" s="11" t="s">
        <v>46</v>
      </c>
      <c r="C61" s="7">
        <f>E61+G61+I61+K61+M61</f>
        <v>8</v>
      </c>
      <c r="D61" s="7">
        <f>F61+H61+J61+L61+N61</f>
        <v>0</v>
      </c>
      <c r="E61" s="7"/>
      <c r="F61" s="7"/>
      <c r="G61" s="7"/>
      <c r="H61" s="7"/>
      <c r="I61" s="7"/>
      <c r="J61" s="7"/>
      <c r="K61" s="7">
        <v>8</v>
      </c>
      <c r="L61" s="7">
        <v>0</v>
      </c>
      <c r="M61" s="7"/>
      <c r="N61" s="7"/>
      <c r="O61" s="13"/>
      <c r="P61" s="10"/>
      <c r="Q61" s="55"/>
      <c r="R61" s="9"/>
    </row>
    <row r="62" spans="1:18" ht="30">
      <c r="A62" s="20"/>
      <c r="B62" s="5" t="s">
        <v>43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3"/>
      <c r="P62" s="10">
        <v>2</v>
      </c>
      <c r="Q62" s="55">
        <v>2</v>
      </c>
      <c r="R62" s="9">
        <f t="shared" ref="R62" si="12">Q62/P62</f>
        <v>1</v>
      </c>
    </row>
    <row r="63" spans="1:18" ht="41.45" customHeight="1">
      <c r="A63" s="38" t="s">
        <v>78</v>
      </c>
      <c r="B63" s="15" t="s">
        <v>82</v>
      </c>
      <c r="C63" s="27">
        <f>E63+G63+I63+K63+M63</f>
        <v>14</v>
      </c>
      <c r="D63" s="27">
        <f t="shared" ref="D63" si="13">F63+H63+J63+L63+N63</f>
        <v>0</v>
      </c>
      <c r="E63" s="27">
        <f>E64+E67</f>
        <v>0</v>
      </c>
      <c r="F63" s="27">
        <f t="shared" ref="F63:N63" si="14">F64+F67</f>
        <v>0</v>
      </c>
      <c r="G63" s="27">
        <f t="shared" si="14"/>
        <v>0</v>
      </c>
      <c r="H63" s="27">
        <f t="shared" si="14"/>
        <v>0</v>
      </c>
      <c r="I63" s="27">
        <f t="shared" si="14"/>
        <v>0</v>
      </c>
      <c r="J63" s="27">
        <f t="shared" si="14"/>
        <v>0</v>
      </c>
      <c r="K63" s="27">
        <f t="shared" si="14"/>
        <v>14</v>
      </c>
      <c r="L63" s="27">
        <f t="shared" si="14"/>
        <v>0</v>
      </c>
      <c r="M63" s="27">
        <f t="shared" si="14"/>
        <v>0</v>
      </c>
      <c r="N63" s="27">
        <f t="shared" si="14"/>
        <v>0</v>
      </c>
      <c r="O63" s="30">
        <f>D63/C63</f>
        <v>0</v>
      </c>
      <c r="P63" s="31"/>
      <c r="Q63" s="51"/>
      <c r="R63" s="37">
        <v>0</v>
      </c>
    </row>
    <row r="64" spans="1:18" ht="30">
      <c r="A64" s="19"/>
      <c r="B64" s="26" t="s">
        <v>48</v>
      </c>
      <c r="C64" s="28">
        <f>E64+G64+I64+K64+M64</f>
        <v>7</v>
      </c>
      <c r="D64" s="28">
        <f t="shared" ref="D64:D65" si="15">F64+H64+J64+L64+N64</f>
        <v>0</v>
      </c>
      <c r="E64" s="28">
        <f t="shared" ref="E64:K64" si="16">E65</f>
        <v>0</v>
      </c>
      <c r="F64" s="28">
        <f t="shared" si="16"/>
        <v>0</v>
      </c>
      <c r="G64" s="28">
        <f t="shared" si="16"/>
        <v>0</v>
      </c>
      <c r="H64" s="28">
        <f t="shared" si="16"/>
        <v>0</v>
      </c>
      <c r="I64" s="28">
        <f t="shared" si="16"/>
        <v>0</v>
      </c>
      <c r="J64" s="28">
        <f t="shared" si="16"/>
        <v>0</v>
      </c>
      <c r="K64" s="28">
        <f t="shared" si="16"/>
        <v>7</v>
      </c>
      <c r="L64" s="28">
        <f>L65</f>
        <v>0</v>
      </c>
      <c r="M64" s="28">
        <f t="shared" ref="M64:N64" si="17">M65</f>
        <v>0</v>
      </c>
      <c r="N64" s="28">
        <f t="shared" si="17"/>
        <v>0</v>
      </c>
      <c r="O64" s="30">
        <f>D64/C64</f>
        <v>0</v>
      </c>
      <c r="P64" s="10"/>
      <c r="Q64" s="55"/>
      <c r="R64" s="33">
        <f>R66</f>
        <v>0</v>
      </c>
    </row>
    <row r="65" spans="1:18" ht="75">
      <c r="A65" s="20"/>
      <c r="B65" s="11" t="s">
        <v>79</v>
      </c>
      <c r="C65" s="7">
        <f>E65+G65+I65+K65+M65</f>
        <v>7</v>
      </c>
      <c r="D65" s="7">
        <f t="shared" si="15"/>
        <v>0</v>
      </c>
      <c r="E65" s="7"/>
      <c r="F65" s="7"/>
      <c r="G65" s="7"/>
      <c r="H65" s="7"/>
      <c r="I65" s="7"/>
      <c r="J65" s="7"/>
      <c r="K65" s="7">
        <v>7</v>
      </c>
      <c r="L65" s="7">
        <v>0</v>
      </c>
      <c r="M65" s="7"/>
      <c r="N65" s="7"/>
      <c r="O65" s="13"/>
      <c r="P65" s="10"/>
      <c r="Q65" s="55"/>
      <c r="R65" s="9"/>
    </row>
    <row r="66" spans="1:18" ht="51" customHeight="1">
      <c r="A66" s="20"/>
      <c r="B66" s="5" t="s">
        <v>80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55">
        <v>2</v>
      </c>
      <c r="Q66" s="55">
        <v>0</v>
      </c>
      <c r="R66" s="9">
        <f t="shared" ref="R66" si="18">Q66/P66</f>
        <v>0</v>
      </c>
    </row>
    <row r="67" spans="1:18" ht="30">
      <c r="A67" s="19"/>
      <c r="B67" s="26" t="s">
        <v>49</v>
      </c>
      <c r="C67" s="28">
        <f>E67+G67+I67+K67+M67</f>
        <v>7</v>
      </c>
      <c r="D67" s="28">
        <f t="shared" ref="D67" si="19">F67+H67+J67+L67+N67</f>
        <v>0</v>
      </c>
      <c r="E67" s="28">
        <f t="shared" ref="E67" si="20">E68</f>
        <v>0</v>
      </c>
      <c r="F67" s="28">
        <f t="shared" ref="F67" si="21">F68</f>
        <v>0</v>
      </c>
      <c r="G67" s="28">
        <f t="shared" ref="G67" si="22">G68</f>
        <v>0</v>
      </c>
      <c r="H67" s="28">
        <f t="shared" ref="H67" si="23">H68</f>
        <v>0</v>
      </c>
      <c r="I67" s="28">
        <f t="shared" ref="I67" si="24">I68</f>
        <v>0</v>
      </c>
      <c r="J67" s="28">
        <f t="shared" ref="J67" si="25">J68</f>
        <v>0</v>
      </c>
      <c r="K67" s="28">
        <f t="shared" ref="K67" si="26">K68</f>
        <v>7</v>
      </c>
      <c r="L67" s="28">
        <f>L68</f>
        <v>0</v>
      </c>
      <c r="M67" s="28">
        <f t="shared" ref="M67" si="27">M68</f>
        <v>0</v>
      </c>
      <c r="N67" s="28">
        <f t="shared" ref="N67" si="28">N68</f>
        <v>0</v>
      </c>
      <c r="O67" s="30">
        <f>D67/C67</f>
        <v>0</v>
      </c>
      <c r="P67" s="10"/>
      <c r="Q67" s="55"/>
      <c r="R67" s="33">
        <f>R69</f>
        <v>0</v>
      </c>
    </row>
    <row r="68" spans="1:18" ht="75">
      <c r="A68" s="20"/>
      <c r="B68" s="11" t="s">
        <v>79</v>
      </c>
      <c r="C68" s="7">
        <f>E68+G68+I68+K68+M68</f>
        <v>7</v>
      </c>
      <c r="D68" s="7">
        <f t="shared" ref="D68" si="29">F68+H68+J68+L68+N68</f>
        <v>0</v>
      </c>
      <c r="E68" s="7"/>
      <c r="F68" s="7"/>
      <c r="G68" s="7"/>
      <c r="H68" s="7"/>
      <c r="I68" s="7"/>
      <c r="J68" s="7"/>
      <c r="K68" s="7">
        <v>7</v>
      </c>
      <c r="L68" s="7">
        <v>0</v>
      </c>
      <c r="M68" s="7"/>
      <c r="N68" s="7"/>
      <c r="O68" s="13"/>
      <c r="P68" s="10"/>
      <c r="Q68" s="55"/>
      <c r="R68" s="9"/>
    </row>
    <row r="69" spans="1:18" ht="54" customHeight="1">
      <c r="A69" s="20"/>
      <c r="B69" s="5" t="s">
        <v>80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3"/>
      <c r="P69" s="10">
        <v>2</v>
      </c>
      <c r="Q69" s="55">
        <v>0</v>
      </c>
      <c r="R69" s="9">
        <f t="shared" ref="R69" si="30">Q69/P69</f>
        <v>0</v>
      </c>
    </row>
    <row r="75" spans="1:18" ht="16.5">
      <c r="A75" s="23" t="s">
        <v>84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59"/>
      <c r="R75" s="25" t="s">
        <v>85</v>
      </c>
    </row>
  </sheetData>
  <mergeCells count="12"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" right="0" top="0.39370078740157483" bottom="0.39370078740157483" header="0" footer="0"/>
  <pageSetup paperSize="9" scale="74" fitToHeight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"/>
  <sheetViews>
    <sheetView workbookViewId="0"/>
  </sheetViews>
  <sheetFormatPr defaultRowHeight="15"/>
  <cols>
    <col min="3" max="3" width="8.85546875" style="1"/>
  </cols>
  <sheetData/>
  <printOptions horizontalCentered="1"/>
  <pageMargins left="0.70866141732283472" right="0.70866141732283472" top="0.4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I полугодие 2019</vt:lpstr>
      <vt:lpstr>Лист2</vt:lpstr>
      <vt:lpstr>Лист3</vt:lpstr>
      <vt:lpstr>'I полугодие 2019'!Заголовки_для_печати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veselova</cp:lastModifiedBy>
  <cp:lastPrinted>2020-03-02T11:15:03Z</cp:lastPrinted>
  <dcterms:created xsi:type="dcterms:W3CDTF">2015-09-18T08:48:16Z</dcterms:created>
  <dcterms:modified xsi:type="dcterms:W3CDTF">2020-03-04T04:51:14Z</dcterms:modified>
</cp:coreProperties>
</file>